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<sst xmlns="http://schemas.openxmlformats.org/spreadsheetml/2006/main" count="48" uniqueCount="45">
  <si>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</si>
  <si>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</si>
  <si>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</si>
  <si>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</si>
  <si>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</si>
  <si>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</si>
  <si>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</si>
  <si>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</si>
  <si>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</si>
  <si>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</si>
  <si>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</si>
  <si>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</si>
  <si>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</si>
  <si>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</si>
  <si>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</si>
  <si>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</si>
  <si>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</si>
  <si>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</si>
  <si>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</si>
  <si>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</si>
  <si>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</si>
  <si>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</si>
  <si>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</si>
  <si>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</si>
  <si>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</si>
  <si>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</si>
  <si>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</si>
  <si>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</si>
  <si>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</si>
  <si>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</si>
  <si>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</si>
  <si>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</si>
  <si>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</si>
  <si>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</si>
  <si>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</si>
  <si>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</si>
  <si>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</si>
  <si>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</si>
  <si>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</si>
  <si>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</si>
  <si>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</si>
  <si>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</si>
  <si>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</si>
  <si>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</si>
  <si>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Надійшло*/ Профінансовано **   станом на 21.07.2014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</si>
</sst>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8">
          <cell r="E38">
            <v>6093.67362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6">
      <selection activeCell="A22" sqref="A22:E22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16384" width="9.00390625" style="3" customWidth="1"/>
  </cols>
  <sheetData>
    <row r="1" spans="1:5" ht="26.25" customHeight="1">
      <c r="A1" s="75"/>
      <c r="B1" s="75"/>
      <c r="C1" s="75"/>
      <c r="D1" s="75"/>
      <c r="E1" s="75"/>
    </row>
    <row r="2" spans="1:5" ht="39.75" customHeight="1">
      <c r="A2" s="76" t="s">
        <v>37</v>
      </c>
      <c r="B2" s="76"/>
      <c r="C2" s="76"/>
      <c r="D2" s="76"/>
      <c r="E2" s="76"/>
    </row>
    <row r="3" spans="2:5" ht="18.75">
      <c r="B3" s="4"/>
      <c r="C3" s="5"/>
      <c r="D3" s="6"/>
      <c r="E3" s="7" t="s">
        <v>34</v>
      </c>
    </row>
    <row r="4" spans="1:5" ht="95.25" customHeight="1">
      <c r="A4" s="81" t="s">
        <v>0</v>
      </c>
      <c r="B4" s="81" t="s">
        <v>14</v>
      </c>
      <c r="C4" s="82" t="s">
        <v>38</v>
      </c>
      <c r="D4" s="63" t="s">
        <v>44</v>
      </c>
      <c r="E4" s="80" t="s">
        <v>36</v>
      </c>
    </row>
    <row r="5" spans="1:5" s="6" customFormat="1" ht="21" customHeight="1" hidden="1">
      <c r="A5" s="81"/>
      <c r="B5" s="81"/>
      <c r="C5" s="82"/>
      <c r="D5" s="8"/>
      <c r="E5" s="80"/>
    </row>
    <row r="6" spans="1:5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</row>
    <row r="7" spans="1:5" ht="32.25" customHeight="1">
      <c r="A7" s="83" t="s">
        <v>15</v>
      </c>
      <c r="B7" s="83"/>
      <c r="C7" s="83"/>
      <c r="D7" s="66"/>
      <c r="E7" s="67"/>
    </row>
    <row r="8" spans="1:5" ht="37.5">
      <c r="A8" s="10"/>
      <c r="B8" s="11" t="s">
        <v>39</v>
      </c>
      <c r="C8" s="12">
        <v>3671.5</v>
      </c>
      <c r="D8" s="12">
        <v>700.92216</v>
      </c>
      <c r="E8" s="14">
        <f>D8/C8</f>
        <v>0.1909089364020155</v>
      </c>
    </row>
    <row r="9" spans="1:5" ht="57" customHeight="1">
      <c r="A9" s="10"/>
      <c r="B9" s="11" t="s">
        <v>40</v>
      </c>
      <c r="C9" s="12">
        <v>268.1</v>
      </c>
      <c r="D9" s="12">
        <v>183.34245</v>
      </c>
      <c r="E9" s="14">
        <f>D9/C9</f>
        <v>0.6838584483401716</v>
      </c>
    </row>
    <row r="10" spans="1:5" ht="37.5">
      <c r="A10" s="10"/>
      <c r="B10" s="11" t="s">
        <v>41</v>
      </c>
      <c r="C10" s="12">
        <f>11025.7+2348.3</f>
        <v>13374</v>
      </c>
      <c r="D10" s="13">
        <f>'[1]облік по субвенції '!E38</f>
        <v>6093.67362</v>
      </c>
      <c r="E10" s="14">
        <f>D10/C10</f>
        <v>0.45563583221175413</v>
      </c>
    </row>
    <row r="11" spans="1:5" s="19" customFormat="1" ht="18.75">
      <c r="A11" s="15"/>
      <c r="B11" s="16" t="s">
        <v>16</v>
      </c>
      <c r="C11" s="17">
        <f>SUM(C8:C10)</f>
        <v>17313.6</v>
      </c>
      <c r="D11" s="17">
        <f>SUM(D8:D10)</f>
        <v>6977.93823</v>
      </c>
      <c r="E11" s="18">
        <f>D11/C11</f>
        <v>0.40303219607707236</v>
      </c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19"/>
    </row>
    <row r="13" spans="1:5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</row>
    <row r="14" spans="1:5" ht="12.75" customHeight="1" hidden="1">
      <c r="A14" s="25"/>
      <c r="B14" s="27"/>
      <c r="C14" s="28"/>
      <c r="D14" s="24"/>
      <c r="E14" s="22" t="e">
        <f t="shared" si="0"/>
        <v>#DIV/0!</v>
      </c>
    </row>
    <row r="15" spans="1:5" ht="18.75">
      <c r="A15" s="25"/>
      <c r="B15" s="29" t="s">
        <v>19</v>
      </c>
      <c r="C15" s="28">
        <v>12100.27025</v>
      </c>
      <c r="D15" s="28"/>
      <c r="E15" s="14"/>
    </row>
    <row r="16" spans="1:5" s="19" customFormat="1" ht="36" customHeight="1">
      <c r="A16" s="26"/>
      <c r="B16" s="30" t="s">
        <v>20</v>
      </c>
      <c r="C16" s="31">
        <v>7173.55544</v>
      </c>
      <c r="D16" s="31"/>
      <c r="E16" s="14"/>
    </row>
    <row r="17" spans="1:5" s="36" customFormat="1" ht="18.75">
      <c r="A17" s="32"/>
      <c r="B17" s="33" t="s">
        <v>18</v>
      </c>
      <c r="C17" s="34">
        <f>C11+C15</f>
        <v>29413.87025</v>
      </c>
      <c r="D17" s="34">
        <f>D11+D15</f>
        <v>6977.93823</v>
      </c>
      <c r="E17" s="35">
        <f t="shared" si="0"/>
        <v>0.23723291667134486</v>
      </c>
    </row>
    <row r="18" spans="1:5" s="36" customFormat="1" ht="18.75">
      <c r="A18" s="60"/>
      <c r="B18" s="37" t="s">
        <v>31</v>
      </c>
      <c r="C18" s="61"/>
      <c r="D18" s="61">
        <f>D19+D20</f>
        <v>18122.19982</v>
      </c>
      <c r="E18" s="62"/>
    </row>
    <row r="19" spans="1:5" s="39" customFormat="1" ht="18.75">
      <c r="A19" s="25"/>
      <c r="B19" s="30" t="s">
        <v>33</v>
      </c>
      <c r="C19" s="28"/>
      <c r="D19" s="68">
        <f>C15-C16+D8+D9-D25-D27-D28-D29-D30-D31-D35-D37</f>
        <v>4930.78213</v>
      </c>
      <c r="E19" s="38"/>
    </row>
    <row r="20" spans="1:5" s="36" customFormat="1" ht="37.5">
      <c r="A20" s="25"/>
      <c r="B20" s="30" t="s">
        <v>32</v>
      </c>
      <c r="C20" s="28"/>
      <c r="D20" s="28">
        <f>C16+D10-D42-D36-D26-D39</f>
        <v>13191.41769</v>
      </c>
      <c r="E20" s="38"/>
    </row>
    <row r="21" spans="1:5" s="36" customFormat="1" ht="36.75" customHeight="1">
      <c r="A21" s="77" t="s">
        <v>21</v>
      </c>
      <c r="B21" s="78"/>
      <c r="C21" s="78"/>
      <c r="D21" s="78"/>
      <c r="E21" s="79"/>
    </row>
    <row r="22" spans="1:5" s="36" customFormat="1" ht="25.5" customHeight="1">
      <c r="A22" s="71" t="s">
        <v>22</v>
      </c>
      <c r="B22" s="72"/>
      <c r="C22" s="72"/>
      <c r="D22" s="72"/>
      <c r="E22" s="73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884.90266</v>
      </c>
      <c r="E23" s="18">
        <f>D23/C23</f>
        <v>0.03574199418744991</v>
      </c>
      <c r="G23" s="70"/>
      <c r="H23" s="70"/>
      <c r="I23" s="70"/>
      <c r="J23" s="70"/>
      <c r="K23" s="70"/>
    </row>
    <row r="24" spans="1:5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819.90266</v>
      </c>
      <c r="E24" s="38">
        <f>D24/C24</f>
        <v>0.07711370234339512</v>
      </c>
    </row>
    <row r="25" spans="1:5" ht="37.5">
      <c r="A25" s="43"/>
      <c r="B25" s="1" t="s">
        <v>1</v>
      </c>
      <c r="C25" s="13">
        <f>939.6+1000</f>
        <v>1939.6</v>
      </c>
      <c r="D25" s="13">
        <f>275.11826+44.844+19.1124+72.90011+34.34977+99.34021</f>
        <v>545.6647499999999</v>
      </c>
      <c r="E25" s="38">
        <f>D25/C25</f>
        <v>0.28132849556609607</v>
      </c>
    </row>
    <row r="26" spans="1:5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</row>
    <row r="27" spans="1:5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</row>
    <row r="28" spans="1:5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</row>
    <row r="29" spans="1:5" ht="18.75">
      <c r="A29" s="43"/>
      <c r="B29" s="1" t="s">
        <v>5</v>
      </c>
      <c r="C29" s="46">
        <v>1103.7</v>
      </c>
      <c r="D29" s="13"/>
      <c r="E29" s="38">
        <f t="shared" si="1"/>
        <v>0</v>
      </c>
    </row>
    <row r="30" spans="1:5" ht="18.75">
      <c r="A30" s="43"/>
      <c r="B30" s="1" t="s">
        <v>6</v>
      </c>
      <c r="C30" s="46">
        <v>334.71211</v>
      </c>
      <c r="D30" s="13">
        <f>49.8816+19.4784+33.4692+61.7088</f>
        <v>164.538</v>
      </c>
      <c r="E30" s="38">
        <f>D30/C30</f>
        <v>0.4915806601679276</v>
      </c>
    </row>
    <row r="31" spans="1:5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</row>
    <row r="32" spans="1:5" ht="18.75" hidden="1">
      <c r="A32" s="43"/>
      <c r="B32" s="1"/>
      <c r="C32" s="46"/>
      <c r="D32" s="13">
        <v>0</v>
      </c>
      <c r="E32" s="38" t="e">
        <f t="shared" si="1"/>
        <v>#DIV/0!</v>
      </c>
    </row>
    <row r="33" spans="1:5" ht="18.75" hidden="1">
      <c r="A33" s="43"/>
      <c r="B33" s="1"/>
      <c r="C33" s="46"/>
      <c r="D33" s="13">
        <v>0</v>
      </c>
      <c r="E33" s="38" t="e">
        <f t="shared" si="1"/>
        <v>#DIV/0!</v>
      </c>
    </row>
    <row r="34" spans="1:5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</row>
    <row r="35" spans="1:5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</row>
    <row r="36" spans="1:5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</row>
    <row r="37" spans="1:5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</row>
    <row r="38" spans="1:5" ht="18.75">
      <c r="A38" s="43"/>
      <c r="B38" s="2" t="s">
        <v>35</v>
      </c>
      <c r="C38" s="49">
        <v>684.2</v>
      </c>
      <c r="D38" s="13"/>
      <c r="E38" s="38"/>
    </row>
    <row r="39" spans="1:5" ht="37.5">
      <c r="A39" s="43"/>
      <c r="B39" s="2" t="s">
        <v>42</v>
      </c>
      <c r="C39" s="49">
        <v>2434.77281</v>
      </c>
      <c r="D39" s="13"/>
      <c r="E39" s="38">
        <f t="shared" si="1"/>
        <v>0</v>
      </c>
    </row>
    <row r="40" spans="1:5" s="36" customFormat="1" ht="27.75" customHeight="1">
      <c r="A40" s="71" t="s">
        <v>43</v>
      </c>
      <c r="B40" s="72"/>
      <c r="C40" s="72"/>
      <c r="D40" s="72"/>
      <c r="E40" s="73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71.106</v>
      </c>
      <c r="E41" s="18">
        <f t="shared" si="1"/>
        <v>0.01527284536807888</v>
      </c>
      <c r="G41" s="70"/>
      <c r="H41" s="70"/>
      <c r="I41" s="70"/>
      <c r="J41" s="70"/>
      <c r="K41" s="70"/>
    </row>
    <row r="42" spans="1:5" ht="18.75">
      <c r="A42" s="43" t="s">
        <v>11</v>
      </c>
      <c r="B42" s="47" t="s">
        <v>13</v>
      </c>
      <c r="C42" s="45">
        <f>C43+C44</f>
        <v>4655.714</v>
      </c>
      <c r="D42" s="45">
        <f>D43+D44</f>
        <v>71.106</v>
      </c>
      <c r="E42" s="14">
        <f t="shared" si="1"/>
        <v>0.01527284536807888</v>
      </c>
    </row>
    <row r="43" spans="1:5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</row>
    <row r="44" spans="1:5" s="36" customFormat="1" ht="37.5">
      <c r="A44" s="50"/>
      <c r="B44" s="2" t="s">
        <v>27</v>
      </c>
      <c r="C44" s="51">
        <v>4151.363</v>
      </c>
      <c r="D44" s="46">
        <f>71.106</f>
        <v>71.106</v>
      </c>
      <c r="E44" s="14">
        <f t="shared" si="1"/>
        <v>0.017128350375527263</v>
      </c>
    </row>
    <row r="45" spans="1:5" s="36" customFormat="1" ht="18.75" hidden="1">
      <c r="A45" s="50"/>
      <c r="B45" s="50"/>
      <c r="C45" s="50"/>
      <c r="D45" s="45">
        <f>D46+D47</f>
        <v>1912.01732</v>
      </c>
      <c r="E45" s="22" t="e">
        <f t="shared" si="1"/>
        <v>#DIV/0!</v>
      </c>
    </row>
    <row r="46" spans="1:5" s="36" customFormat="1" ht="18.75" hidden="1">
      <c r="A46" s="50"/>
      <c r="B46" s="50"/>
      <c r="C46" s="50"/>
      <c r="D46" s="45">
        <f>D47+D48</f>
        <v>956.00866</v>
      </c>
      <c r="E46" s="22" t="e">
        <f t="shared" si="1"/>
        <v>#DIV/0!</v>
      </c>
    </row>
    <row r="47" spans="1:5" ht="18.75">
      <c r="A47" s="52"/>
      <c r="B47" s="53" t="s">
        <v>28</v>
      </c>
      <c r="C47" s="17">
        <f>C23+C41</f>
        <v>29413.780250000003</v>
      </c>
      <c r="D47" s="54">
        <f>D23+D41</f>
        <v>956.00866</v>
      </c>
      <c r="E47" s="18">
        <f t="shared" si="1"/>
        <v>0.03250206712209322</v>
      </c>
    </row>
    <row r="48" spans="1:5" ht="21" customHeight="1">
      <c r="A48" s="74" t="s">
        <v>29</v>
      </c>
      <c r="B48" s="74"/>
      <c r="C48" s="74"/>
      <c r="D48" s="55"/>
      <c r="E48" s="55"/>
    </row>
    <row r="49" spans="1:5" ht="18.75">
      <c r="A49" s="69" t="s">
        <v>30</v>
      </c>
      <c r="B49" s="69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4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A49:B49"/>
    <mergeCell ref="G23:K23"/>
    <mergeCell ref="A40:E40"/>
    <mergeCell ref="G41:K41"/>
    <mergeCell ref="A48:C48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2014-07-15T12:44:08Z</cp:lastPrinted>
  <dcterms:created xsi:type="dcterms:W3CDTF">2014-03-25T13:04:01Z</dcterms:created>
  <dcterms:modified xsi:type="dcterms:W3CDTF">2014-07-21T09:25:28Z</dcterms:modified>
  <cp:category/>
  <cp:version/>
  <cp:contentType/>
  <cp:contentStatus/>
</cp:coreProperties>
</file>